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1340" windowHeight="6795"/>
  </bookViews>
  <sheets>
    <sheet name="2018 год" sheetId="31" r:id="rId1"/>
  </sheets>
  <calcPr calcId="124519"/>
</workbook>
</file>

<file path=xl/calcChain.xml><?xml version="1.0" encoding="utf-8"?>
<calcChain xmlns="http://schemas.openxmlformats.org/spreadsheetml/2006/main">
  <c r="B19" i="31"/>
  <c r="D41"/>
  <c r="B54"/>
  <c r="C54"/>
  <c r="D59"/>
  <c r="D58"/>
  <c r="D57"/>
  <c r="D56"/>
  <c r="D55"/>
  <c r="B25"/>
  <c r="C44"/>
  <c r="B44"/>
  <c r="D60" l="1"/>
  <c r="D54"/>
  <c r="D53"/>
  <c r="D52"/>
  <c r="D51"/>
  <c r="D50"/>
  <c r="D49"/>
  <c r="D48"/>
  <c r="C47"/>
  <c r="B47"/>
  <c r="B42" s="1"/>
  <c r="D46"/>
  <c r="D45"/>
  <c r="D40"/>
  <c r="D38"/>
  <c r="D37"/>
  <c r="D36"/>
  <c r="D35"/>
  <c r="D34"/>
  <c r="D33"/>
  <c r="D32"/>
  <c r="D31"/>
  <c r="D30"/>
  <c r="D29"/>
  <c r="D28"/>
  <c r="D27"/>
  <c r="D26"/>
  <c r="C25"/>
  <c r="C12" s="1"/>
  <c r="D24"/>
  <c r="D23"/>
  <c r="D22"/>
  <c r="D21"/>
  <c r="D20"/>
  <c r="D19"/>
  <c r="D18"/>
  <c r="B17"/>
  <c r="D15"/>
  <c r="D14"/>
  <c r="D11"/>
  <c r="D10"/>
  <c r="C9"/>
  <c r="B9"/>
  <c r="D17" l="1"/>
  <c r="B12"/>
  <c r="B7" s="1"/>
  <c r="D47"/>
  <c r="C7"/>
  <c r="D9"/>
  <c r="C42"/>
  <c r="D25"/>
  <c r="D44"/>
  <c r="D12" l="1"/>
  <c r="B5"/>
  <c r="D7"/>
  <c r="D42"/>
  <c r="C5"/>
  <c r="D5" l="1"/>
</calcChain>
</file>

<file path=xl/sharedStrings.xml><?xml version="1.0" encoding="utf-8"?>
<sst xmlns="http://schemas.openxmlformats.org/spreadsheetml/2006/main" count="61" uniqueCount="56">
  <si>
    <t>в том числе:</t>
  </si>
  <si>
    <t>из них:</t>
  </si>
  <si>
    <t>2) иные субсидии</t>
  </si>
  <si>
    <t>1) лекарственное обеспечение льготной категории граждан (субвенции и трансферты)</t>
  </si>
  <si>
    <t xml:space="preserve">1)субсидии на выполнение государственного задания </t>
  </si>
  <si>
    <t>Направления расходования средств</t>
  </si>
  <si>
    <t xml:space="preserve">2) осуществление переданных полномочий РФ в области  охраны здоровья граждан (отдел лицензирования) </t>
  </si>
  <si>
    <t xml:space="preserve">Всего по департаменту </t>
  </si>
  <si>
    <t>моб подготовка</t>
  </si>
  <si>
    <t xml:space="preserve">конкурс ФАПов </t>
  </si>
  <si>
    <t xml:space="preserve"> мероприятия по обеспечению доступной среды для инвалидов и других маломобильных групп населения </t>
  </si>
  <si>
    <t>диагностические средства для лечения гепатитов В и С</t>
  </si>
  <si>
    <t>профилактика ВИЧ-инфекции</t>
  </si>
  <si>
    <t xml:space="preserve">противотуберкулезные препараты </t>
  </si>
  <si>
    <t xml:space="preserve">поддержка детей в трудной жизненной ситуации </t>
  </si>
  <si>
    <t xml:space="preserve">прочие расходы  </t>
  </si>
  <si>
    <t xml:space="preserve">3) услуги по санитарной авиации </t>
  </si>
  <si>
    <t>ГП "Развитие здравоохранения" (в части иных субсидий)</t>
  </si>
  <si>
    <t xml:space="preserve">4) выплаты сиротам </t>
  </si>
  <si>
    <t>6)мероприятия</t>
  </si>
  <si>
    <t xml:space="preserve">8) аппарат </t>
  </si>
  <si>
    <t>9) ежемесячная денежная компенсация части затрат по ипотечному  жилищному кредиту (займу)</t>
  </si>
  <si>
    <t>10)осуществление единовременных компенсационных выплат медицинским работникам</t>
  </si>
  <si>
    <t>5) выплаты по найму жилья</t>
  </si>
  <si>
    <t>3) ГП "Развитие здравоохранения" (в части мероприятий ДЗО - расходы по нозологиям)</t>
  </si>
  <si>
    <t xml:space="preserve">расходы по нозологиям (в том числе Гоше) </t>
  </si>
  <si>
    <t xml:space="preserve">образование </t>
  </si>
  <si>
    <t xml:space="preserve">стипендии </t>
  </si>
  <si>
    <t xml:space="preserve">скрининг новорожденных </t>
  </si>
  <si>
    <t>пренатальная диагностика</t>
  </si>
  <si>
    <t>здравоохранение (в том числе ВМП и санавиация)</t>
  </si>
  <si>
    <t>4) мероприятия государственной программы РФ "Развитие здравоохранения", в том числе:</t>
  </si>
  <si>
    <t>5)осуществление единовременных компенсационных выплат медицинским работникам</t>
  </si>
  <si>
    <t xml:space="preserve">6)мероприятия государственной программы Российской Федерации "Доступная среда" </t>
  </si>
  <si>
    <t xml:space="preserve">8) оказание высокотехнологичной медицинской помощи </t>
  </si>
  <si>
    <t>питание инвалидов (с 2019 выделяется отдельно в иных субсидиях)</t>
  </si>
  <si>
    <t>оборудование (с учетом аккредитации мед колледжей)</t>
  </si>
  <si>
    <t>2.Трансферты  федерального бюджета</t>
  </si>
  <si>
    <t xml:space="preserve">1. Областной бюджет </t>
  </si>
  <si>
    <t xml:space="preserve">11) транспортные расхода для получения процедуры гемодиализа </t>
  </si>
  <si>
    <t xml:space="preserve">12) строительство онкоздания </t>
  </si>
  <si>
    <t xml:space="preserve">Кассовый расход на 31.12.2018,   тыс.руб. </t>
  </si>
  <si>
    <t>7)расходы за счет резервного фонда  Правительства РФ</t>
  </si>
  <si>
    <t xml:space="preserve">реализация отдельных полномочий в области лекарственного обеспечения </t>
  </si>
  <si>
    <t xml:space="preserve">развитие МТБ детских поликлиник и детских поликлинических отделений </t>
  </si>
  <si>
    <t>приобретение передвижных медицинских комплексов для оказания медицинской помощи жителям с численностью до 100 человек</t>
  </si>
  <si>
    <t xml:space="preserve">развитие паллиативной медицинской помщи </t>
  </si>
  <si>
    <t xml:space="preserve">внедрение медицинских информационных систем в медиц организациях, оказывающих первичную медико-санитарную помощь </t>
  </si>
  <si>
    <t>14) приобретение оборудования в рамках развития МТБ детских поликлиник</t>
  </si>
  <si>
    <t xml:space="preserve">кредиторская задолженность+судеб расходы  (с учетом расходов энергосбережения) </t>
  </si>
  <si>
    <t>ремонты (с учетом энергосбережения)</t>
  </si>
  <si>
    <t xml:space="preserve">Анализ исполнения Закона Костромской области "Об областном бюджете на 2018 год и на плановый период 2019 и 2020 годов" на 31.12.2018   
</t>
  </si>
  <si>
    <t>7) лекарственное обеспечение льготной категории граждан</t>
  </si>
  <si>
    <t>13) платежи за страхование неработающего населения</t>
  </si>
  <si>
    <t xml:space="preserve">Средства на 2018 год на 31.12.2018 (с учетом 217 статьи  Бюджетного Кодекса РФ), тыс.руб.  </t>
  </si>
  <si>
    <t>Исполнение, %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</si>
</sst>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_р_."/>
    <numFmt numFmtId="166" formatCode="#,##0.0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31">
    <xf numFmtId="0" fontId="0" fillId="0" borderId="0" xfId="0"/>
    <xf numFmtId="0" fontId="2" fillId="2" borderId="0" xfId="0" applyFont="1" applyFill="1"/>
    <xf numFmtId="165" fontId="5" fillId="2" borderId="1" xfId="0" applyNumberFormat="1" applyFont="1" applyFill="1" applyBorder="1"/>
    <xf numFmtId="165" fontId="5" fillId="2" borderId="2" xfId="0" applyNumberFormat="1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vertical="top" wrapText="1"/>
    </xf>
    <xf numFmtId="166" fontId="2" fillId="2" borderId="0" xfId="0" applyNumberFormat="1" applyFont="1" applyFill="1"/>
    <xf numFmtId="0" fontId="3" fillId="2" borderId="0" xfId="0" applyFont="1" applyFill="1"/>
    <xf numFmtId="165" fontId="2" fillId="2" borderId="0" xfId="0" applyNumberFormat="1" applyFont="1" applyFill="1"/>
    <xf numFmtId="0" fontId="7" fillId="2" borderId="1" xfId="0" applyFont="1" applyFill="1" applyBorder="1" applyAlignment="1">
      <alignment horizontal="right" wrapText="1"/>
    </xf>
    <xf numFmtId="165" fontId="7" fillId="2" borderId="1" xfId="0" applyNumberFormat="1" applyFont="1" applyFill="1" applyBorder="1"/>
    <xf numFmtId="0" fontId="7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65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164" fontId="5" fillId="2" borderId="1" xfId="0" applyNumberFormat="1" applyFont="1" applyFill="1" applyBorder="1"/>
    <xf numFmtId="0" fontId="4" fillId="3" borderId="1" xfId="0" applyFont="1" applyFill="1" applyBorder="1" applyAlignment="1">
      <alignment wrapText="1"/>
    </xf>
    <xf numFmtId="165" fontId="4" fillId="3" borderId="1" xfId="0" applyNumberFormat="1" applyFont="1" applyFill="1" applyBorder="1"/>
    <xf numFmtId="166" fontId="4" fillId="3" borderId="1" xfId="0" applyNumberFormat="1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vertical="top" wrapText="1"/>
    </xf>
    <xf numFmtId="164" fontId="4" fillId="3" borderId="1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workbookViewId="0">
      <selection activeCell="D3" sqref="D3:D4"/>
    </sheetView>
  </sheetViews>
  <sheetFormatPr defaultRowHeight="12.75"/>
  <cols>
    <col min="1" max="1" width="49.7109375" style="1" customWidth="1"/>
    <col min="2" max="3" width="24.28515625" style="1" customWidth="1"/>
    <col min="4" max="4" width="20.85546875" style="1" customWidth="1"/>
    <col min="5" max="5" width="9.140625" style="1"/>
    <col min="6" max="6" width="9.28515625" style="1" bestFit="1" customWidth="1"/>
    <col min="7" max="16384" width="9.140625" style="1"/>
  </cols>
  <sheetData>
    <row r="1" spans="1:7" ht="12.75" customHeight="1">
      <c r="A1" s="25" t="s">
        <v>51</v>
      </c>
      <c r="B1" s="25"/>
      <c r="C1" s="25"/>
      <c r="D1" s="25"/>
    </row>
    <row r="2" spans="1:7" ht="36.75" customHeight="1">
      <c r="A2" s="26"/>
      <c r="B2" s="26"/>
      <c r="C2" s="26"/>
      <c r="D2" s="26"/>
    </row>
    <row r="3" spans="1:7" ht="12.75" customHeight="1">
      <c r="A3" s="27" t="s">
        <v>5</v>
      </c>
      <c r="B3" s="28" t="s">
        <v>54</v>
      </c>
      <c r="C3" s="28" t="s">
        <v>41</v>
      </c>
      <c r="D3" s="29" t="s">
        <v>55</v>
      </c>
    </row>
    <row r="4" spans="1:7" ht="57" customHeight="1">
      <c r="A4" s="27"/>
      <c r="B4" s="28"/>
      <c r="C4" s="28"/>
      <c r="D4" s="30"/>
    </row>
    <row r="5" spans="1:7" s="9" customFormat="1" ht="18.75">
      <c r="A5" s="19" t="s">
        <v>7</v>
      </c>
      <c r="B5" s="20">
        <f>B7+B42</f>
        <v>4916300.8000000007</v>
      </c>
      <c r="C5" s="20">
        <f>C7+C42</f>
        <v>4780495.0999999996</v>
      </c>
      <c r="D5" s="21">
        <f>C5/B5*100</f>
        <v>97.237644612795023</v>
      </c>
    </row>
    <row r="6" spans="1:7" ht="18.75">
      <c r="A6" s="4" t="s">
        <v>0</v>
      </c>
      <c r="B6" s="2"/>
      <c r="C6" s="2"/>
      <c r="D6" s="4"/>
    </row>
    <row r="7" spans="1:7" s="9" customFormat="1" ht="18.75">
      <c r="A7" s="22" t="s">
        <v>38</v>
      </c>
      <c r="B7" s="20">
        <f>B9+B12+B30+B31+B32+B33+B34+B35+B36+B37+B38+B39+B40+B41</f>
        <v>4536396.6000000006</v>
      </c>
      <c r="C7" s="20">
        <f>C9+C12+C30+C31+C32+C33+C34+C35+C36+C37+C38+C39+C40+C41</f>
        <v>4433154.3</v>
      </c>
      <c r="D7" s="21">
        <f>C7/B7*100</f>
        <v>97.724134172924821</v>
      </c>
    </row>
    <row r="8" spans="1:7" ht="18.75">
      <c r="A8" s="4" t="s">
        <v>1</v>
      </c>
      <c r="B8" s="2"/>
      <c r="C8" s="2"/>
      <c r="D8" s="4"/>
    </row>
    <row r="9" spans="1:7" ht="37.5">
      <c r="A9" s="5" t="s">
        <v>4</v>
      </c>
      <c r="B9" s="2">
        <f>B10+B11</f>
        <v>1334191.8999999999</v>
      </c>
      <c r="C9" s="2">
        <f>C10+C11</f>
        <v>1300120.3999999999</v>
      </c>
      <c r="D9" s="18">
        <f>C9/B9*100</f>
        <v>97.446281902925662</v>
      </c>
    </row>
    <row r="10" spans="1:7" ht="18.75">
      <c r="A10" s="14" t="s">
        <v>26</v>
      </c>
      <c r="B10" s="15">
        <v>71909.2</v>
      </c>
      <c r="C10" s="15">
        <v>71103.7</v>
      </c>
      <c r="D10" s="18">
        <f t="shared" ref="D10:D60" si="0">C10/B10*100</f>
        <v>98.879837350436389</v>
      </c>
    </row>
    <row r="11" spans="1:7" ht="18.75">
      <c r="A11" s="14" t="s">
        <v>30</v>
      </c>
      <c r="B11" s="15">
        <v>1262282.7</v>
      </c>
      <c r="C11" s="15">
        <v>1229016.7</v>
      </c>
      <c r="D11" s="18">
        <f t="shared" si="0"/>
        <v>97.364615707717448</v>
      </c>
      <c r="F11" s="10"/>
    </row>
    <row r="12" spans="1:7" ht="18.75">
      <c r="A12" s="4" t="s">
        <v>2</v>
      </c>
      <c r="B12" s="2">
        <f>B14+B15+B16+B17+B18+B19+B20+B21+B22+B23+B24+B25+B29</f>
        <v>170721.69999999998</v>
      </c>
      <c r="C12" s="2">
        <f>C14+C15+C16+C17+C18+C19+C20+C21+C22+C23+C24+C25+C29</f>
        <v>150605.09999999998</v>
      </c>
      <c r="D12" s="18">
        <f t="shared" si="0"/>
        <v>88.216729332006423</v>
      </c>
      <c r="G12" s="8"/>
    </row>
    <row r="13" spans="1:7" ht="18.75">
      <c r="A13" s="4" t="s">
        <v>0</v>
      </c>
      <c r="B13" s="2"/>
      <c r="C13" s="2"/>
      <c r="D13" s="18"/>
      <c r="F13" s="10"/>
    </row>
    <row r="14" spans="1:7" ht="18.75">
      <c r="A14" s="14" t="s">
        <v>8</v>
      </c>
      <c r="B14" s="15">
        <v>700</v>
      </c>
      <c r="C14" s="15">
        <v>700</v>
      </c>
      <c r="D14" s="18">
        <f t="shared" si="0"/>
        <v>100</v>
      </c>
      <c r="G14" s="8"/>
    </row>
    <row r="15" spans="1:7" ht="18.75">
      <c r="A15" s="14" t="s">
        <v>9</v>
      </c>
      <c r="B15" s="15">
        <v>904.2</v>
      </c>
      <c r="C15" s="15">
        <v>904.2</v>
      </c>
      <c r="D15" s="18">
        <f t="shared" si="0"/>
        <v>100</v>
      </c>
    </row>
    <row r="16" spans="1:7" ht="32.25" hidden="1">
      <c r="A16" s="16" t="s">
        <v>35</v>
      </c>
      <c r="B16" s="15">
        <v>0</v>
      </c>
      <c r="C16" s="15">
        <v>0</v>
      </c>
      <c r="D16" s="18"/>
    </row>
    <row r="17" spans="1:8" ht="18.75">
      <c r="A17" s="14" t="s">
        <v>27</v>
      </c>
      <c r="B17" s="15">
        <f>6985.8-655.8</f>
        <v>6330</v>
      </c>
      <c r="C17" s="15">
        <v>5892.1</v>
      </c>
      <c r="D17" s="18">
        <f t="shared" si="0"/>
        <v>93.08214849921012</v>
      </c>
    </row>
    <row r="18" spans="1:8" ht="32.25">
      <c r="A18" s="16" t="s">
        <v>36</v>
      </c>
      <c r="B18" s="15">
        <v>10772.8</v>
      </c>
      <c r="C18" s="15">
        <v>10772.7</v>
      </c>
      <c r="D18" s="18">
        <f t="shared" si="0"/>
        <v>99.999071736224579</v>
      </c>
      <c r="F18" s="10"/>
      <c r="G18" s="10"/>
    </row>
    <row r="19" spans="1:8" ht="32.25">
      <c r="A19" s="16" t="s">
        <v>49</v>
      </c>
      <c r="B19" s="15">
        <f>61922.9+2032.6</f>
        <v>63955.5</v>
      </c>
      <c r="C19" s="15">
        <v>62221.4</v>
      </c>
      <c r="D19" s="18">
        <f t="shared" si="0"/>
        <v>97.288583468192741</v>
      </c>
      <c r="F19" s="10"/>
      <c r="G19" s="10"/>
    </row>
    <row r="20" spans="1:8" ht="18.75">
      <c r="A20" s="14" t="s">
        <v>50</v>
      </c>
      <c r="B20" s="15">
        <v>78491.5</v>
      </c>
      <c r="C20" s="15">
        <v>60547.1</v>
      </c>
      <c r="D20" s="18">
        <f t="shared" si="0"/>
        <v>77.138416261633424</v>
      </c>
      <c r="G20" s="10"/>
      <c r="H20" s="10"/>
    </row>
    <row r="21" spans="1:8" ht="18.75">
      <c r="A21" s="14" t="s">
        <v>28</v>
      </c>
      <c r="B21" s="15">
        <v>3380.8</v>
      </c>
      <c r="C21" s="15">
        <v>3380.8</v>
      </c>
      <c r="D21" s="18">
        <f t="shared" si="0"/>
        <v>100</v>
      </c>
    </row>
    <row r="22" spans="1:8" ht="18.75">
      <c r="A22" s="14" t="s">
        <v>29</v>
      </c>
      <c r="B22" s="15">
        <v>3816.9</v>
      </c>
      <c r="C22" s="15">
        <v>3816.9</v>
      </c>
      <c r="D22" s="18">
        <f t="shared" si="0"/>
        <v>100</v>
      </c>
      <c r="H22" s="10"/>
    </row>
    <row r="23" spans="1:8" ht="48">
      <c r="A23" s="16" t="s">
        <v>10</v>
      </c>
      <c r="B23" s="15">
        <v>71.099999999999994</v>
      </c>
      <c r="C23" s="15">
        <v>71.099999999999994</v>
      </c>
      <c r="D23" s="18">
        <f t="shared" si="0"/>
        <v>100</v>
      </c>
    </row>
    <row r="24" spans="1:8" ht="32.25">
      <c r="A24" s="16" t="s">
        <v>14</v>
      </c>
      <c r="B24" s="15">
        <v>270.39999999999998</v>
      </c>
      <c r="C24" s="15">
        <v>270.3</v>
      </c>
      <c r="D24" s="18">
        <f t="shared" si="0"/>
        <v>99.963017751479299</v>
      </c>
    </row>
    <row r="25" spans="1:8" ht="32.25">
      <c r="A25" s="16" t="s">
        <v>17</v>
      </c>
      <c r="B25" s="15">
        <f>B26+B27+B28</f>
        <v>481.90000000000003</v>
      </c>
      <c r="C25" s="15">
        <f>C26+C27+C28</f>
        <v>481.90000000000003</v>
      </c>
      <c r="D25" s="18">
        <f t="shared" si="0"/>
        <v>100</v>
      </c>
    </row>
    <row r="26" spans="1:8" ht="18.75">
      <c r="A26" s="11" t="s">
        <v>11</v>
      </c>
      <c r="B26" s="12">
        <v>340.3</v>
      </c>
      <c r="C26" s="12">
        <v>340.3</v>
      </c>
      <c r="D26" s="18">
        <f t="shared" si="0"/>
        <v>100</v>
      </c>
    </row>
    <row r="27" spans="1:8" ht="18.75">
      <c r="A27" s="11" t="s">
        <v>12</v>
      </c>
      <c r="B27" s="12">
        <v>85.5</v>
      </c>
      <c r="C27" s="12">
        <v>85.5</v>
      </c>
      <c r="D27" s="18">
        <f t="shared" si="0"/>
        <v>100</v>
      </c>
    </row>
    <row r="28" spans="1:8" ht="18.75">
      <c r="A28" s="13" t="s">
        <v>13</v>
      </c>
      <c r="B28" s="12">
        <v>56.1</v>
      </c>
      <c r="C28" s="12">
        <v>56.1</v>
      </c>
      <c r="D28" s="18">
        <f t="shared" si="0"/>
        <v>100</v>
      </c>
    </row>
    <row r="29" spans="1:8" ht="18.75">
      <c r="A29" s="14" t="s">
        <v>15</v>
      </c>
      <c r="B29" s="15">
        <v>1546.6</v>
      </c>
      <c r="C29" s="15">
        <v>1546.6</v>
      </c>
      <c r="D29" s="18">
        <f t="shared" si="0"/>
        <v>100</v>
      </c>
    </row>
    <row r="30" spans="1:8" ht="56.25">
      <c r="A30" s="17" t="s">
        <v>24</v>
      </c>
      <c r="B30" s="15">
        <v>159.1</v>
      </c>
      <c r="C30" s="15">
        <v>159.1</v>
      </c>
      <c r="D30" s="18">
        <f t="shared" si="0"/>
        <v>100</v>
      </c>
    </row>
    <row r="31" spans="1:8" ht="18.75">
      <c r="A31" s="5" t="s">
        <v>18</v>
      </c>
      <c r="B31" s="2">
        <v>6876.1</v>
      </c>
      <c r="C31" s="2">
        <v>6775.1</v>
      </c>
      <c r="D31" s="18">
        <f t="shared" si="0"/>
        <v>98.53114410785183</v>
      </c>
    </row>
    <row r="32" spans="1:8" ht="18.75">
      <c r="A32" s="6" t="s">
        <v>23</v>
      </c>
      <c r="B32" s="2">
        <v>19069.8</v>
      </c>
      <c r="C32" s="2">
        <v>18571.5</v>
      </c>
      <c r="D32" s="18">
        <f t="shared" si="0"/>
        <v>97.38696787590851</v>
      </c>
    </row>
    <row r="33" spans="1:7" ht="18.75">
      <c r="A33" s="6" t="s">
        <v>19</v>
      </c>
      <c r="B33" s="2">
        <v>18198</v>
      </c>
      <c r="C33" s="2">
        <v>13737.1</v>
      </c>
      <c r="D33" s="18">
        <f t="shared" si="0"/>
        <v>75.486866688647098</v>
      </c>
    </row>
    <row r="34" spans="1:7" ht="37.5">
      <c r="A34" s="6" t="s">
        <v>52</v>
      </c>
      <c r="B34" s="2">
        <v>300130</v>
      </c>
      <c r="C34" s="2">
        <v>260654.7</v>
      </c>
      <c r="D34" s="18">
        <f t="shared" si="0"/>
        <v>86.847266184653321</v>
      </c>
    </row>
    <row r="35" spans="1:7" ht="18.75">
      <c r="A35" s="6" t="s">
        <v>20</v>
      </c>
      <c r="B35" s="2">
        <v>28918.6</v>
      </c>
      <c r="C35" s="2">
        <v>28266.5</v>
      </c>
      <c r="D35" s="18">
        <f t="shared" si="0"/>
        <v>97.745049898681131</v>
      </c>
    </row>
    <row r="36" spans="1:7" ht="56.25">
      <c r="A36" s="7" t="s">
        <v>21</v>
      </c>
      <c r="B36" s="3">
        <v>4117.1000000000004</v>
      </c>
      <c r="C36" s="3">
        <v>4028.1</v>
      </c>
      <c r="D36" s="18">
        <f t="shared" si="0"/>
        <v>97.838284229190435</v>
      </c>
    </row>
    <row r="37" spans="1:7" ht="56.25">
      <c r="A37" s="6" t="s">
        <v>22</v>
      </c>
      <c r="B37" s="2">
        <v>6586.3</v>
      </c>
      <c r="C37" s="2">
        <v>3486.9</v>
      </c>
      <c r="D37" s="18">
        <f t="shared" si="0"/>
        <v>52.941712342286266</v>
      </c>
    </row>
    <row r="38" spans="1:7" ht="37.5">
      <c r="A38" s="6" t="s">
        <v>39</v>
      </c>
      <c r="B38" s="2">
        <v>713.4</v>
      </c>
      <c r="C38" s="2">
        <v>45.9</v>
      </c>
      <c r="D38" s="18">
        <f t="shared" si="0"/>
        <v>6.4339781328847767</v>
      </c>
    </row>
    <row r="39" spans="1:7" ht="18.75">
      <c r="A39" s="6" t="s">
        <v>40</v>
      </c>
      <c r="B39" s="2">
        <v>0</v>
      </c>
      <c r="C39" s="2">
        <v>0</v>
      </c>
      <c r="D39" s="18"/>
    </row>
    <row r="40" spans="1:7" ht="37.5">
      <c r="A40" s="6" t="s">
        <v>53</v>
      </c>
      <c r="B40" s="2">
        <v>2643830.6</v>
      </c>
      <c r="C40" s="2">
        <v>2643830.6</v>
      </c>
      <c r="D40" s="18">
        <f t="shared" si="0"/>
        <v>100</v>
      </c>
    </row>
    <row r="41" spans="1:7" ht="56.25">
      <c r="A41" s="6" t="s">
        <v>48</v>
      </c>
      <c r="B41" s="2">
        <v>2884</v>
      </c>
      <c r="C41" s="2">
        <v>2873.3</v>
      </c>
      <c r="D41" s="18">
        <f t="shared" si="0"/>
        <v>99.628987517337038</v>
      </c>
    </row>
    <row r="42" spans="1:7" ht="37.5">
      <c r="A42" s="23" t="s">
        <v>37</v>
      </c>
      <c r="B42" s="20">
        <f>B44+B45+B46+B47+B52+B53+B54+B60</f>
        <v>379904.2</v>
      </c>
      <c r="C42" s="20">
        <f t="shared" ref="C42" si="1">C44+C45+C46+C47+C52+C53+C54+C60</f>
        <v>347340.79999999999</v>
      </c>
      <c r="D42" s="24">
        <f t="shared" si="0"/>
        <v>91.428523296136234</v>
      </c>
      <c r="F42" s="8"/>
      <c r="G42" s="8"/>
    </row>
    <row r="43" spans="1:7" ht="18.75">
      <c r="A43" s="4" t="s">
        <v>1</v>
      </c>
      <c r="B43" s="2"/>
      <c r="C43" s="2"/>
      <c r="D43" s="18"/>
    </row>
    <row r="44" spans="1:7" ht="56.25">
      <c r="A44" s="5" t="s">
        <v>3</v>
      </c>
      <c r="B44" s="2">
        <f>94914.6+33017.4</f>
        <v>127932</v>
      </c>
      <c r="C44" s="2">
        <f>94824.6+33017.4</f>
        <v>127842</v>
      </c>
      <c r="D44" s="18">
        <f t="shared" si="0"/>
        <v>99.929650126629781</v>
      </c>
    </row>
    <row r="45" spans="1:7" ht="75">
      <c r="A45" s="5" t="s">
        <v>6</v>
      </c>
      <c r="B45" s="2">
        <v>1114.5999999999999</v>
      </c>
      <c r="C45" s="2">
        <v>838.6</v>
      </c>
      <c r="D45" s="18">
        <f t="shared" si="0"/>
        <v>75.23775345415396</v>
      </c>
    </row>
    <row r="46" spans="1:7" ht="18.75">
      <c r="A46" s="5" t="s">
        <v>16</v>
      </c>
      <c r="B46" s="2">
        <v>68229.5</v>
      </c>
      <c r="C46" s="2">
        <v>68229.5</v>
      </c>
      <c r="D46" s="18">
        <f t="shared" si="0"/>
        <v>100</v>
      </c>
    </row>
    <row r="47" spans="1:7" ht="56.25">
      <c r="A47" s="6" t="s">
        <v>31</v>
      </c>
      <c r="B47" s="2">
        <f>B48+B49+B50+B51</f>
        <v>12174.399999999998</v>
      </c>
      <c r="C47" s="2">
        <f>C48+C49+C50+C51</f>
        <v>12174.399999999998</v>
      </c>
      <c r="D47" s="18">
        <f t="shared" si="0"/>
        <v>100</v>
      </c>
    </row>
    <row r="48" spans="1:7" ht="18.75">
      <c r="A48" s="11" t="s">
        <v>11</v>
      </c>
      <c r="B48" s="12">
        <v>6465.4</v>
      </c>
      <c r="C48" s="12">
        <v>6465.4</v>
      </c>
      <c r="D48" s="18">
        <f t="shared" si="0"/>
        <v>100</v>
      </c>
    </row>
    <row r="49" spans="1:4" ht="18.75">
      <c r="A49" s="11" t="s">
        <v>12</v>
      </c>
      <c r="B49" s="12">
        <v>1623.7</v>
      </c>
      <c r="C49" s="12">
        <v>1623.7</v>
      </c>
      <c r="D49" s="18">
        <f t="shared" si="0"/>
        <v>100</v>
      </c>
    </row>
    <row r="50" spans="1:4" ht="18.75">
      <c r="A50" s="13" t="s">
        <v>13</v>
      </c>
      <c r="B50" s="12">
        <v>1064.0999999999999</v>
      </c>
      <c r="C50" s="12">
        <v>1064.0999999999999</v>
      </c>
      <c r="D50" s="18">
        <f t="shared" si="0"/>
        <v>100</v>
      </c>
    </row>
    <row r="51" spans="1:4" ht="18.75">
      <c r="A51" s="13" t="s">
        <v>25</v>
      </c>
      <c r="B51" s="12">
        <v>3021.2</v>
      </c>
      <c r="C51" s="12">
        <v>3021.2</v>
      </c>
      <c r="D51" s="18">
        <f t="shared" si="0"/>
        <v>100</v>
      </c>
    </row>
    <row r="52" spans="1:4" ht="56.25">
      <c r="A52" s="6" t="s">
        <v>32</v>
      </c>
      <c r="B52" s="2">
        <v>10413.700000000001</v>
      </c>
      <c r="C52" s="2">
        <v>5513.1</v>
      </c>
      <c r="D52" s="18">
        <f t="shared" si="0"/>
        <v>52.94083755053439</v>
      </c>
    </row>
    <row r="53" spans="1:4" ht="56.25">
      <c r="A53" s="6" t="s">
        <v>33</v>
      </c>
      <c r="B53" s="2">
        <v>1350.4</v>
      </c>
      <c r="C53" s="2">
        <v>1350.4</v>
      </c>
      <c r="D53" s="18">
        <f t="shared" si="0"/>
        <v>100</v>
      </c>
    </row>
    <row r="54" spans="1:4" ht="37.5">
      <c r="A54" s="6" t="s">
        <v>42</v>
      </c>
      <c r="B54" s="2">
        <f>B55+B56+B57+B58+B59</f>
        <v>156081.79999999999</v>
      </c>
      <c r="C54" s="2">
        <f>C55+C56+C57+C58+C59</f>
        <v>128803.8</v>
      </c>
      <c r="D54" s="18">
        <f t="shared" si="0"/>
        <v>82.523266646079179</v>
      </c>
    </row>
    <row r="55" spans="1:4" ht="27">
      <c r="A55" s="11" t="s">
        <v>43</v>
      </c>
      <c r="B55" s="12">
        <v>9952.4</v>
      </c>
      <c r="C55" s="12">
        <v>9952.4</v>
      </c>
      <c r="D55" s="18">
        <f t="shared" ref="D55:D58" si="2">C55/B55*100</f>
        <v>100</v>
      </c>
    </row>
    <row r="56" spans="1:4" ht="27">
      <c r="A56" s="11" t="s">
        <v>44</v>
      </c>
      <c r="B56" s="12">
        <v>54795.3</v>
      </c>
      <c r="C56" s="12">
        <v>54592</v>
      </c>
      <c r="D56" s="18">
        <f t="shared" si="2"/>
        <v>99.628982777719983</v>
      </c>
    </row>
    <row r="57" spans="1:4" ht="39.75">
      <c r="A57" s="11" t="s">
        <v>45</v>
      </c>
      <c r="B57" s="12">
        <v>43537.599999999999</v>
      </c>
      <c r="C57" s="12">
        <v>29316</v>
      </c>
      <c r="D57" s="18">
        <f t="shared" si="2"/>
        <v>67.334901326669367</v>
      </c>
    </row>
    <row r="58" spans="1:4" ht="18.75">
      <c r="A58" s="13" t="s">
        <v>46</v>
      </c>
      <c r="B58" s="12">
        <v>32796.5</v>
      </c>
      <c r="C58" s="12">
        <v>29592.6</v>
      </c>
      <c r="D58" s="18">
        <f t="shared" si="2"/>
        <v>90.2309697681155</v>
      </c>
    </row>
    <row r="59" spans="1:4" ht="39.75">
      <c r="A59" s="11" t="s">
        <v>47</v>
      </c>
      <c r="B59" s="12">
        <v>15000</v>
      </c>
      <c r="C59" s="12">
        <v>5350.8</v>
      </c>
      <c r="D59" s="18">
        <f t="shared" ref="D59" si="3">C59/B59*100</f>
        <v>35.672000000000004</v>
      </c>
    </row>
    <row r="60" spans="1:4" ht="37.5">
      <c r="A60" s="6" t="s">
        <v>34</v>
      </c>
      <c r="B60" s="2">
        <v>2607.8000000000002</v>
      </c>
      <c r="C60" s="2">
        <v>2589</v>
      </c>
      <c r="D60" s="18">
        <f t="shared" si="0"/>
        <v>99.279085819464669</v>
      </c>
    </row>
    <row r="61" spans="1:4">
      <c r="B61" s="10"/>
      <c r="C61" s="10"/>
    </row>
    <row r="65" spans="2:3">
      <c r="B65" s="8"/>
      <c r="C65" s="8"/>
    </row>
  </sheetData>
  <mergeCells count="5">
    <mergeCell ref="A1:D2"/>
    <mergeCell ref="A3:A4"/>
    <mergeCell ref="B3:B4"/>
    <mergeCell ref="C3:C4"/>
    <mergeCell ref="D3:D4"/>
  </mergeCells>
  <pageMargins left="0.70866141732283472" right="0.70866141732283472" top="0.15748031496062992" bottom="0.27559055118110237" header="0.15748031496062992" footer="0.31496062992125984"/>
  <pageSetup paperSize="9" scale="57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 год</vt:lpstr>
    </vt:vector>
  </TitlesOfParts>
  <Company>DZ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1-FE</dc:creator>
  <cp:lastModifiedBy>SmiAE</cp:lastModifiedBy>
  <cp:lastPrinted>2019-01-29T14:34:22Z</cp:lastPrinted>
  <dcterms:created xsi:type="dcterms:W3CDTF">2009-01-19T13:58:12Z</dcterms:created>
  <dcterms:modified xsi:type="dcterms:W3CDTF">2019-02-18T13:57:05Z</dcterms:modified>
</cp:coreProperties>
</file>